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id_Decision_Summary" sheetId="1" state="visible" r:id="rId1"/>
    <sheet xmlns:r="http://schemas.openxmlformats.org/officeDocument/2006/relationships" name="Line_Item_Quote_Engine" sheetId="2" state="visible" r:id="rId2"/>
    <sheet xmlns:r="http://schemas.openxmlformats.org/officeDocument/2006/relationships" name="Margin_Impact_Analysi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0F172A"/>
      <sz val="16"/>
    </font>
    <font>
      <name val="Segoe UI"/>
      <i val="1"/>
      <color rgb="00475569"/>
      <sz val="10"/>
    </font>
    <font>
      <name val="Segoe UI"/>
      <b val="1"/>
      <color rgb="0064748B"/>
      <sz val="9"/>
    </font>
    <font>
      <name val="Segoe UI"/>
      <b val="1"/>
      <color rgb="00FFFFFF"/>
      <sz val="11"/>
    </font>
    <font>
      <name val="Segoe UI"/>
      <b val="1"/>
      <color rgb="00FFFFFF"/>
      <sz val="10"/>
    </font>
    <font>
      <name val="Segoe UI"/>
      <b val="1"/>
      <color rgb="001E293B"/>
      <sz val="10"/>
    </font>
    <font>
      <name val="Segoe UI"/>
      <color rgb="001E293B"/>
      <sz val="10"/>
    </font>
    <font>
      <name val="Segoe UI"/>
      <b val="1"/>
      <color rgb="000F172A"/>
      <sz val="9"/>
    </font>
  </fonts>
  <fills count="8">
    <fill>
      <patternFill/>
    </fill>
    <fill>
      <patternFill patternType="gray125"/>
    </fill>
    <fill>
      <patternFill patternType="solid">
        <fgColor rgb="00F8FAFC"/>
        <bgColor rgb="00F8FAFC"/>
      </patternFill>
    </fill>
    <fill>
      <patternFill patternType="solid">
        <fgColor rgb="001E293B"/>
        <bgColor rgb="001E293B"/>
      </patternFill>
    </fill>
    <fill>
      <patternFill patternType="solid">
        <fgColor rgb="000F172A"/>
        <bgColor rgb="000F172A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  <fill>
      <patternFill patternType="solid">
        <fgColor rgb="0010B981"/>
        <bgColor rgb="0010B981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  <bottom style="double">
        <color rgb="000F172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1" fillId="2" borderId="1" applyAlignment="1" pivotButton="0" quotePrefix="0" xfId="0">
      <alignment horizontal="center" vertical="center"/>
    </xf>
    <xf numFmtId="164" fontId="1" fillId="2" borderId="1" applyAlignment="1" pivotButton="0" quotePrefix="0" xfId="0">
      <alignment horizontal="center" vertical="center"/>
    </xf>
    <xf numFmtId="0" fontId="4" fillId="3" borderId="0" applyAlignment="1" pivotButton="0" quotePrefix="0" xfId="0">
      <alignment vertical="center" indent="1"/>
    </xf>
    <xf numFmtId="0" fontId="5" fillId="4" borderId="1" applyAlignment="1" pivotButton="0" quotePrefix="0" xfId="0">
      <alignment horizontal="center" vertical="center" wrapText="1"/>
    </xf>
    <xf numFmtId="0" fontId="6" fillId="0" borderId="1" pivotButton="0" quotePrefix="0" xfId="0"/>
    <xf numFmtId="164" fontId="7" fillId="0" borderId="1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  <xf numFmtId="0" fontId="7" fillId="0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4" fillId="4" borderId="2" pivotButton="0" quotePrefix="0" xfId="0"/>
    <xf numFmtId="164" fontId="4" fillId="4" borderId="2" applyAlignment="1" pivotButton="0" quotePrefix="0" xfId="0">
      <alignment horizontal="right" vertical="center"/>
    </xf>
    <xf numFmtId="0" fontId="4" fillId="4" borderId="2" applyAlignment="1" pivotButton="0" quotePrefix="0" xfId="0">
      <alignment horizontal="center" vertical="center"/>
    </xf>
    <xf numFmtId="0" fontId="4" fillId="7" borderId="2" applyAlignment="1" pivotButton="0" quotePrefix="0" xfId="0">
      <alignment horizontal="center" vertical="center"/>
    </xf>
    <xf numFmtId="164" fontId="4" fillId="4" borderId="2" applyAlignment="1" pivotButton="0" quotePrefix="0" xfId="0">
      <alignment horizontal="center" vertical="center"/>
    </xf>
    <xf numFmtId="0" fontId="8" fillId="6" borderId="1" applyAlignment="1" pivotButton="0" quotePrefix="0" xfId="0">
      <alignment vertical="center" wrapText="1" indent="1"/>
    </xf>
    <xf numFmtId="0" fontId="7" fillId="0" borderId="1" pivotButton="0" quotePrefix="0" xfId="0"/>
    <xf numFmtId="0" fontId="6" fillId="0" borderId="1" applyAlignment="1" pivotButton="0" quotePrefix="0" xfId="0">
      <alignment horizontal="center" vertical="center"/>
    </xf>
    <xf numFmtId="164" fontId="7" fillId="5" borderId="1" applyAlignment="1" pivotButton="0" quotePrefix="0" xfId="0">
      <alignment horizontal="right" vertical="center"/>
    </xf>
    <xf numFmtId="0" fontId="4" fillId="4" borderId="2" applyAlignment="1" pivotButton="0" quotePrefix="0" xfId="0">
      <alignment horizontal="right" vertical="center"/>
    </xf>
    <xf numFmtId="0" fontId="5" fillId="7" borderId="2" applyAlignment="1" pivotButton="0" quotePrefix="0" xfId="0">
      <alignment horizontal="center" vertical="center"/>
    </xf>
    <xf numFmtId="164" fontId="6" fillId="0" borderId="1" applyAlignment="1" pivotButton="0" quotePrefix="0" xfId="0">
      <alignment horizontal="right" vertical="center"/>
    </xf>
    <xf numFmtId="164" fontId="6" fillId="6" borderId="1" applyAlignment="1" pivotButton="0" quotePrefix="0" xfId="0">
      <alignment horizontal="right" vertical="center"/>
    </xf>
    <xf numFmtId="165" fontId="6" fillId="0" borderId="1" applyAlignment="1" pivotButton="0" quotePrefix="0" xfId="0">
      <alignment horizontal="right" vertical="center"/>
    </xf>
    <xf numFmtId="165" fontId="6" fillId="6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2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9" customWidth="1" min="3" max="3"/>
    <col width="29" customWidth="1" min="4" max="4"/>
    <col width="30" customWidth="1" min="5" max="5"/>
    <col width="30" customWidth="1" min="6" max="6"/>
    <col width="30" customWidth="1" min="7" max="7"/>
    <col width="21" customWidth="1" min="8" max="8"/>
    <col width="18" customWidth="1" min="9" max="9"/>
    <col width="29" customWidth="1" min="10" max="10"/>
    <col width="25" customWidth="1" min="11" max="11"/>
    <col width="20" customWidth="1" min="12" max="12"/>
    <col width="33" customWidth="1" min="13" max="13"/>
  </cols>
  <sheetData>
    <row r="1"/>
    <row r="2">
      <c r="B2" s="1" t="inlineStr">
        <is>
          <t>COMMERCIAL CONTRACTOR 3-WAY DISTRIBUTOR &amp; SUPPLIER QUOTE MODEL</t>
        </is>
      </c>
    </row>
    <row r="3">
      <c r="B3" s="2" t="inlineStr">
        <is>
          <t>Normalized Landed Cost, Payment Term Discounts, Freight Offloading &amp; Margin Drift Protection</t>
        </is>
      </c>
    </row>
    <row r="4"/>
    <row r="5">
      <c r="B5" s="3" t="inlineStr">
        <is>
          <t>PROJECT &amp; PACKAGE</t>
        </is>
      </c>
      <c r="C5" s="4" t="n"/>
      <c r="D5" s="4" t="n"/>
      <c r="E5" s="3" t="inlineStr">
        <is>
          <t>BID MATERIAL BUDGET</t>
        </is>
      </c>
      <c r="F5" s="4" t="n"/>
      <c r="G5" s="4" t="n"/>
      <c r="H5" s="3" t="inlineStr">
        <is>
          <t>LOWEST LANDED COST</t>
        </is>
      </c>
      <c r="I5" s="4" t="n"/>
      <c r="J5" s="4" t="n"/>
      <c r="K5" s="3" t="inlineStr">
        <is>
          <t>MARGIN PROFIT CAPTURE</t>
        </is>
      </c>
      <c r="L5" s="4" t="n"/>
      <c r="M5" s="4" t="n"/>
    </row>
    <row r="6">
      <c r="B6" s="5" t="inlineStr">
        <is>
          <t>Rooftop HVAC RTU Package (5 Units)</t>
        </is>
      </c>
      <c r="C6" s="4" t="n"/>
      <c r="D6" s="4" t="n"/>
      <c r="E6" s="6" t="n">
        <v>85000</v>
      </c>
      <c r="F6" s="4" t="n"/>
      <c r="G6" s="4" t="n"/>
      <c r="H6" s="6" t="n">
        <v>78420</v>
      </c>
      <c r="I6" s="4" t="n"/>
      <c r="J6" s="4" t="n"/>
      <c r="K6" s="6" t="n">
        <v>6580</v>
      </c>
      <c r="L6" s="4" t="n"/>
      <c r="M6" s="4" t="n"/>
    </row>
    <row r="7">
      <c r="B7" s="4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  <c r="L7" s="4" t="n"/>
      <c r="M7" s="4" t="n"/>
    </row>
    <row r="8"/>
    <row r="9">
      <c r="B9" s="7" t="inlineStr">
        <is>
          <t>1. EXECUTIVE 3-WAY DISTRIBUTOR LANDED COST &amp; RISK COMPARISON</t>
        </is>
      </c>
    </row>
    <row r="10" ht="28" customHeight="1">
      <c r="B10" s="8" t="inlineStr">
        <is>
          <t>EVALUATION CRITERIA</t>
        </is>
      </c>
      <c r="C10" s="8" t="inlineStr">
        <is>
          <t>ESTIMATED BUDGET</t>
        </is>
      </c>
      <c r="D10" s="8" t="inlineStr">
        <is>
          <t>SUPPLIER A: APEX WHOLESALE</t>
        </is>
      </c>
      <c r="E10" s="8" t="inlineStr">
        <is>
          <t>SUPPLIER B: LONESTAR DIRECT</t>
        </is>
      </c>
      <c r="F10" s="8" t="inlineStr">
        <is>
          <t>SUPPLIER C: NATIONAL SUPPLY</t>
        </is>
      </c>
      <c r="G10" s="8" t="inlineStr">
        <is>
          <t>VARIANCE TO BUDGET (SUPP B)</t>
        </is>
      </c>
      <c r="H10" s="8" t="inlineStr">
        <is>
          <t>LEAD TIME RISK</t>
        </is>
      </c>
      <c r="I10" s="8" t="inlineStr">
        <is>
          <t>PAYMENT TERMS</t>
        </is>
      </c>
      <c r="J10" s="8" t="inlineStr">
        <is>
          <t>FREIGHT &amp; OFFLOAD STATUS</t>
        </is>
      </c>
      <c r="K10" s="8" t="inlineStr">
        <is>
          <t>RECOMMENDATION VERDICT</t>
        </is>
      </c>
      <c r="L10" s="8" t="inlineStr">
        <is>
          <t>TOTAL NET SAVINGS</t>
        </is>
      </c>
      <c r="M10" s="8" t="inlineStr">
        <is>
          <t>AUDIT NOTE</t>
        </is>
      </c>
    </row>
    <row r="11">
      <c r="B11" s="9" t="inlineStr">
        <is>
          <t>Base Quoted Material Total</t>
        </is>
      </c>
      <c r="C11" s="10" t="n">
        <v>85000</v>
      </c>
      <c r="D11" s="10" t="n">
        <v>79200</v>
      </c>
      <c r="E11" s="10" t="n">
        <v>77500</v>
      </c>
      <c r="F11" s="10" t="n">
        <v>81400</v>
      </c>
      <c r="G11" s="11">
        <f>$C$11-E11</f>
        <v/>
      </c>
      <c r="H11" s="12" t="inlineStr">
        <is>
          <t>Low</t>
        </is>
      </c>
      <c r="I11" s="12" t="inlineStr">
        <is>
          <t>Net 30</t>
        </is>
      </c>
      <c r="J11" s="12" t="inlineStr">
        <is>
          <t>Excluded (FOB Origin)</t>
        </is>
      </c>
      <c r="K11" s="12" t="inlineStr">
        <is>
          <t>REVIEW</t>
        </is>
      </c>
      <c r="L11" s="12">
        <f>C11-E11</f>
        <v/>
      </c>
      <c r="M11" s="12" t="inlineStr">
        <is>
          <t>Apparent lowest base price</t>
        </is>
      </c>
    </row>
    <row r="12">
      <c r="B12" s="9" t="inlineStr">
        <is>
          <t>Jobsite Freight &amp; Liftgate</t>
        </is>
      </c>
      <c r="C12" s="10" t="n">
        <v>0</v>
      </c>
      <c r="D12" s="10" t="n">
        <v>3800</v>
      </c>
      <c r="E12" s="10" t="n">
        <v>2400</v>
      </c>
      <c r="F12" s="10" t="n">
        <v>0</v>
      </c>
      <c r="G12" s="11">
        <f>-E12</f>
        <v/>
      </c>
      <c r="H12" s="12" t="inlineStr">
        <is>
          <t>None</t>
        </is>
      </c>
      <c r="I12" s="12" t="inlineStr">
        <is>
          <t>Due on Delivery</t>
        </is>
      </c>
      <c r="J12" s="12" t="inlineStr">
        <is>
          <t>Included in Supp C</t>
        </is>
      </c>
      <c r="K12" s="13" t="inlineStr">
        <is>
          <t>REQUIRED</t>
        </is>
      </c>
      <c r="L12" s="12">
        <f>-E12</f>
        <v/>
      </c>
      <c r="M12" s="12" t="inlineStr">
        <is>
          <t>Supplier A hides $3.8k freight</t>
        </is>
      </c>
    </row>
    <row r="13">
      <c r="B13" s="9" t="inlineStr">
        <is>
          <t>Crane Rigging &amp; Offloading</t>
        </is>
      </c>
      <c r="C13" s="10" t="n">
        <v>0</v>
      </c>
      <c r="D13" s="10" t="n">
        <v>1500</v>
      </c>
      <c r="E13" s="10" t="n">
        <v>0</v>
      </c>
      <c r="F13" s="10" t="n">
        <v>1200</v>
      </c>
      <c r="G13" s="11">
        <f>0</f>
        <v/>
      </c>
      <c r="H13" s="12" t="inlineStr">
        <is>
          <t>Scheduled</t>
        </is>
      </c>
      <c r="I13" s="12" t="inlineStr">
        <is>
          <t>Net 30</t>
        </is>
      </c>
      <c r="J13" s="12" t="inlineStr">
        <is>
          <t>Included in Supp B package</t>
        </is>
      </c>
      <c r="K13" s="14" t="inlineStr">
        <is>
          <t>SAVINGS</t>
        </is>
      </c>
      <c r="L13" s="12">
        <f>D13-E13</f>
        <v/>
      </c>
      <c r="M13" s="12" t="inlineStr">
        <is>
          <t>Supp B includes staging rig</t>
        </is>
      </c>
    </row>
    <row r="14">
      <c r="B14" s="9" t="inlineStr">
        <is>
          <t>Early Pay Cash Discount (2% 10 / Net 30)</t>
        </is>
      </c>
      <c r="C14" s="10" t="n">
        <v>0</v>
      </c>
      <c r="D14" s="10" t="n">
        <v>0</v>
      </c>
      <c r="E14" s="10" t="n">
        <v>-1480</v>
      </c>
      <c r="F14" s="10" t="n">
        <v>-800</v>
      </c>
      <c r="G14" s="11">
        <f>E14</f>
        <v/>
      </c>
      <c r="H14" s="12" t="inlineStr">
        <is>
          <t>Immediate</t>
        </is>
      </c>
      <c r="I14" s="12" t="inlineStr">
        <is>
          <t>2/10 Net 30</t>
        </is>
      </c>
      <c r="J14" s="12" t="inlineStr">
        <is>
          <t>Applied to base</t>
        </is>
      </c>
      <c r="K14" s="12" t="inlineStr">
        <is>
          <t>CASH CAPTURE</t>
        </is>
      </c>
      <c r="L14" s="12">
        <f>-E14</f>
        <v/>
      </c>
      <c r="M14" s="12" t="inlineStr">
        <is>
          <t>2% captured via 10-day pay</t>
        </is>
      </c>
    </row>
    <row r="15">
      <c r="B15" s="9" t="inlineStr">
        <is>
          <t>Estimated Restocking / Return Fee (5%)</t>
        </is>
      </c>
      <c r="C15" s="10" t="n">
        <v>0</v>
      </c>
      <c r="D15" s="10" t="n">
        <v>2000</v>
      </c>
      <c r="E15" s="10" t="n">
        <v>0</v>
      </c>
      <c r="F15" s="10" t="n">
        <v>1000</v>
      </c>
      <c r="G15" s="11">
        <f>0</f>
        <v/>
      </c>
      <c r="H15" s="12" t="inlineStr">
        <is>
          <t>Low</t>
        </is>
      </c>
      <c r="I15" s="12" t="inlineStr">
        <is>
          <t>Standard</t>
        </is>
      </c>
      <c r="J15" s="12" t="inlineStr">
        <is>
          <t>Waived for Supp B</t>
        </is>
      </c>
      <c r="K15" s="12" t="inlineStr">
        <is>
          <t>PROTECTION</t>
        </is>
      </c>
      <c r="L15" s="12">
        <f>D15-E15</f>
        <v/>
      </c>
      <c r="M15" s="12" t="inlineStr">
        <is>
          <t>Supp B waives restock fee</t>
        </is>
      </c>
    </row>
    <row r="16" ht="24" customHeight="1">
      <c r="B16" s="15" t="inlineStr">
        <is>
          <t>TRUE NORMALIZED LANDED COST</t>
        </is>
      </c>
      <c r="C16" s="16">
        <f>SUM(C11:C15)</f>
        <v/>
      </c>
      <c r="D16" s="16">
        <f>SUM(D11:D15)</f>
        <v/>
      </c>
      <c r="E16" s="16">
        <f>SUM(E11:E15)</f>
        <v/>
      </c>
      <c r="F16" s="16">
        <f>SUM(F11:F15)</f>
        <v/>
      </c>
      <c r="G16" s="16">
        <f>C16-E16</f>
        <v/>
      </c>
      <c r="H16" s="17" t="inlineStr">
        <is>
          <t>3 Weeks</t>
        </is>
      </c>
      <c r="I16" s="17" t="inlineStr">
        <is>
          <t>2/10 Net 30</t>
        </is>
      </c>
      <c r="J16" s="17" t="inlineStr">
        <is>
          <t>100% Fully Covered</t>
        </is>
      </c>
      <c r="K16" s="18" t="inlineStr">
        <is>
          <t>SELECTED: SUPP B</t>
        </is>
      </c>
      <c r="L16" s="19">
        <f>C16-E16</f>
        <v/>
      </c>
      <c r="M16" s="17" t="inlineStr">
        <is>
          <t>Net savings + on-time delivery</t>
        </is>
      </c>
    </row>
    <row r="17"/>
    <row r="18"/>
    <row r="19">
      <c r="B19" s="20" t="inlineStr">
        <is>
          <t>💡 CONTRACTOR PROFIT AUDIT NOTE:
Suppliers frequently quote a lower base price by stripping out liftgate delivery, crane staging, and return restocking fees.
In this live model, Supplier A looked $1,700 cheaper on paper, but resulted in $84,500 true landed cost vs Supplier B's $78,420.
Selecting Supplier B captured $6,580 in pure gross margin (+7.7% profit) and protected job delivery schedules.
--------------------------------------------------------------------------------------------------------------------
Need this connected live to your Job Costing &amp; Invoicing? Automated Turnkey Contractor OS ($500 setup, zero monthly fees):
Contact: M. Haresh Kumar | hareshmkumar9@gmail.com | Portfolio: leadgendata.github.io/M_Haresh_Kumar/contractor-os.html</t>
        </is>
      </c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  <c r="L19" s="4" t="n"/>
      <c r="M19" s="4" t="n"/>
    </row>
    <row r="20">
      <c r="B20" s="4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  <c r="L20" s="4" t="n"/>
      <c r="M20" s="4" t="n"/>
    </row>
    <row r="21">
      <c r="B21" s="4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  <c r="L21" s="4" t="n"/>
      <c r="M21" s="4" t="n"/>
    </row>
    <row r="22">
      <c r="B22" s="4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  <c r="L22" s="4" t="n"/>
      <c r="M22" s="4" t="n"/>
    </row>
  </sheetData>
  <mergeCells count="10">
    <mergeCell ref="E6:G7"/>
    <mergeCell ref="H6:J7"/>
    <mergeCell ref="B5:D5"/>
    <mergeCell ref="B6:D7"/>
    <mergeCell ref="E5:G5"/>
    <mergeCell ref="K5:M5"/>
    <mergeCell ref="H5:J5"/>
    <mergeCell ref="B19:M22"/>
    <mergeCell ref="B9:M9"/>
    <mergeCell ref="K6:M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6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44" customWidth="1" min="3" max="3"/>
    <col width="24" customWidth="1" min="4" max="4"/>
    <col width="12" customWidth="1" min="5" max="5"/>
    <col width="12" customWidth="1" min="6" max="6"/>
    <col width="14" customWidth="1" min="7" max="7"/>
    <col width="15" customWidth="1" min="8" max="8"/>
    <col width="14" customWidth="1" min="9" max="9"/>
    <col width="15" customWidth="1" min="10" max="10"/>
    <col width="14" customWidth="1" min="11" max="11"/>
    <col width="15" customWidth="1" min="12" max="12"/>
    <col width="20" customWidth="1" min="13" max="13"/>
    <col width="66" customWidth="1" min="14" max="14"/>
  </cols>
  <sheetData>
    <row r="1"/>
    <row r="2">
      <c r="B2" s="1" t="inlineStr">
        <is>
          <t>LINE-ITEM BILL OF MATERIALS &amp; 3-WAY DISTRIBUTOR QUOTE MATRIX</t>
        </is>
      </c>
    </row>
    <row r="3">
      <c r="B3" s="2" t="inlineStr">
        <is>
          <t>Detailed Equipment, Accessories, Freight Normalization &amp; Scope Verification</t>
        </is>
      </c>
    </row>
    <row r="4"/>
    <row r="5">
      <c r="B5" s="7" t="inlineStr">
        <is>
          <t>2. DETAILED BILL OF MATERIALS COMPARISON</t>
        </is>
      </c>
    </row>
    <row r="6" ht="26" customHeight="1">
      <c r="B6" s="8" t="inlineStr">
        <is>
          <t>ITEM #</t>
        </is>
      </c>
      <c r="C6" s="8" t="inlineStr">
        <is>
          <t>MATERIAL / EQUIPMENT DESCRIPTION</t>
        </is>
      </c>
      <c r="D6" s="8" t="inlineStr">
        <is>
          <t>SPEC / MODEL</t>
        </is>
      </c>
      <c r="E6" s="8" t="inlineStr">
        <is>
          <t>QTY</t>
        </is>
      </c>
      <c r="F6" s="8" t="inlineStr">
        <is>
          <t>UOM</t>
        </is>
      </c>
      <c r="G6" s="8" t="inlineStr">
        <is>
          <t>SUPP A UNIT</t>
        </is>
      </c>
      <c r="H6" s="8" t="inlineStr">
        <is>
          <t>SUPP A EXT</t>
        </is>
      </c>
      <c r="I6" s="8" t="inlineStr">
        <is>
          <t>SUPP B UNIT</t>
        </is>
      </c>
      <c r="J6" s="8" t="inlineStr">
        <is>
          <t>SUPP B EXT</t>
        </is>
      </c>
      <c r="K6" s="8" t="inlineStr">
        <is>
          <t>SUPP C UNIT</t>
        </is>
      </c>
      <c r="L6" s="8" t="inlineStr">
        <is>
          <t>SUPP C EXT</t>
        </is>
      </c>
      <c r="M6" s="8" t="inlineStr">
        <is>
          <t>LOWEST EXT</t>
        </is>
      </c>
      <c r="N6" s="8" t="inlineStr">
        <is>
          <t>BEST SUPPLIER</t>
        </is>
      </c>
    </row>
    <row r="7">
      <c r="B7" s="12" t="inlineStr">
        <is>
          <t>01</t>
        </is>
      </c>
      <c r="C7" s="21" t="inlineStr">
        <is>
          <t>15-Ton Packaged Rooftop Unit (Gas/Electric)</t>
        </is>
      </c>
      <c r="D7" s="21" t="inlineStr">
        <is>
          <t>Carrier 48HC / Equiv</t>
        </is>
      </c>
      <c r="E7" s="12" t="n">
        <v>5</v>
      </c>
      <c r="F7" s="12" t="inlineStr">
        <is>
          <t>EA</t>
        </is>
      </c>
      <c r="G7" s="10" t="n">
        <v>12800</v>
      </c>
      <c r="H7" s="10">
        <f>E7*G7</f>
        <v/>
      </c>
      <c r="I7" s="10" t="n">
        <v>12400</v>
      </c>
      <c r="J7" s="10">
        <f>E7*I7</f>
        <v/>
      </c>
      <c r="K7" s="10" t="n">
        <v>13100</v>
      </c>
      <c r="L7" s="10">
        <f>E7*K7</f>
        <v/>
      </c>
      <c r="M7" s="10">
        <f>MIN(H7,J7,L7)</f>
        <v/>
      </c>
      <c r="N7" s="22">
        <f>IF(M7=J7,"Supplier B",IF(M7=H7,"Supplier A","Supplier C"))</f>
        <v/>
      </c>
    </row>
    <row r="8">
      <c r="B8" s="12" t="inlineStr">
        <is>
          <t>02</t>
        </is>
      </c>
      <c r="C8" s="21" t="inlineStr">
        <is>
          <t>Variable Frequency Curb Adaptor Frame</t>
        </is>
      </c>
      <c r="D8" s="21" t="inlineStr">
        <is>
          <t>VFD-Curb-15T</t>
        </is>
      </c>
      <c r="E8" s="12" t="n">
        <v>5</v>
      </c>
      <c r="F8" s="12" t="inlineStr">
        <is>
          <t>EA</t>
        </is>
      </c>
      <c r="G8" s="10" t="n">
        <v>950</v>
      </c>
      <c r="H8" s="10">
        <f>E8*G8</f>
        <v/>
      </c>
      <c r="I8" s="10" t="n">
        <v>890</v>
      </c>
      <c r="J8" s="10">
        <f>E8*I8</f>
        <v/>
      </c>
      <c r="K8" s="10" t="n">
        <v>980</v>
      </c>
      <c r="L8" s="10">
        <f>E8*K8</f>
        <v/>
      </c>
      <c r="M8" s="10">
        <f>MIN(H8,J8,L8)</f>
        <v/>
      </c>
      <c r="N8" s="22">
        <f>IF(M8=J8,"Supplier B",IF(M8=H8,"Supplier A","Supplier C"))</f>
        <v/>
      </c>
    </row>
    <row r="9">
      <c r="B9" s="12" t="inlineStr">
        <is>
          <t>03</t>
        </is>
      </c>
      <c r="C9" s="21" t="inlineStr">
        <is>
          <t>BACnet Master Digital Thermostat Controller</t>
        </is>
      </c>
      <c r="D9" s="21" t="inlineStr">
        <is>
          <t>BAC-DDC-500</t>
        </is>
      </c>
      <c r="E9" s="12" t="n">
        <v>5</v>
      </c>
      <c r="F9" s="12" t="inlineStr">
        <is>
          <t>EA</t>
        </is>
      </c>
      <c r="G9" s="10" t="n">
        <v>420</v>
      </c>
      <c r="H9" s="10">
        <f>E9*G9</f>
        <v/>
      </c>
      <c r="I9" s="10" t="n">
        <v>410</v>
      </c>
      <c r="J9" s="10">
        <f>E9*I9</f>
        <v/>
      </c>
      <c r="K9" s="10" t="n">
        <v>440</v>
      </c>
      <c r="L9" s="10">
        <f>E9*K9</f>
        <v/>
      </c>
      <c r="M9" s="10">
        <f>MIN(H9,J9,L9)</f>
        <v/>
      </c>
      <c r="N9" s="22">
        <f>IF(M9=J9,"Supplier B",IF(M9=H9,"Supplier A","Supplier C"))</f>
        <v/>
      </c>
    </row>
    <row r="10">
      <c r="B10" s="12" t="inlineStr">
        <is>
          <t>04</t>
        </is>
      </c>
      <c r="C10" s="21" t="inlineStr">
        <is>
          <t>Heavy Gauge Condenser Hail Guard Kit</t>
        </is>
      </c>
      <c r="D10" s="21" t="inlineStr">
        <is>
          <t>HG-15T-PRO</t>
        </is>
      </c>
      <c r="E10" s="12" t="n">
        <v>5</v>
      </c>
      <c r="F10" s="12" t="inlineStr">
        <is>
          <t>EA</t>
        </is>
      </c>
      <c r="G10" s="10" t="n">
        <v>380</v>
      </c>
      <c r="H10" s="10">
        <f>E10*G10</f>
        <v/>
      </c>
      <c r="I10" s="10" t="n">
        <v>360</v>
      </c>
      <c r="J10" s="10">
        <f>E10*I10</f>
        <v/>
      </c>
      <c r="K10" s="10" t="n">
        <v>390</v>
      </c>
      <c r="L10" s="10">
        <f>E10*K10</f>
        <v/>
      </c>
      <c r="M10" s="10">
        <f>MIN(H10,J10,L10)</f>
        <v/>
      </c>
      <c r="N10" s="22">
        <f>IF(M10=J10,"Supplier B",IF(M10=H10,"Supplier A","Supplier C"))</f>
        <v/>
      </c>
    </row>
    <row r="11">
      <c r="B11" s="12" t="inlineStr">
        <is>
          <t>05</t>
        </is>
      </c>
      <c r="C11" s="21" t="inlineStr">
        <is>
          <t>Vibration Spring Isolator Rails</t>
        </is>
      </c>
      <c r="D11" s="21" t="inlineStr">
        <is>
          <t>ISO-RAIL-HD</t>
        </is>
      </c>
      <c r="E11" s="12" t="n">
        <v>5</v>
      </c>
      <c r="F11" s="12" t="inlineStr">
        <is>
          <t>SETS</t>
        </is>
      </c>
      <c r="G11" s="10" t="n">
        <v>510</v>
      </c>
      <c r="H11" s="10">
        <f>E11*G11</f>
        <v/>
      </c>
      <c r="I11" s="10" t="n">
        <v>480</v>
      </c>
      <c r="J11" s="10">
        <f>E11*I11</f>
        <v/>
      </c>
      <c r="K11" s="10" t="n">
        <v>520</v>
      </c>
      <c r="L11" s="10">
        <f>E11*K11</f>
        <v/>
      </c>
      <c r="M11" s="10">
        <f>MIN(H11,J11,L11)</f>
        <v/>
      </c>
      <c r="N11" s="22">
        <f>IF(M11=J11,"Supplier B",IF(M11=H11,"Supplier A","Supplier C"))</f>
        <v/>
      </c>
    </row>
    <row r="12">
      <c r="B12" s="12" t="inlineStr">
        <is>
          <t>06</t>
        </is>
      </c>
      <c r="C12" s="21" t="inlineStr">
        <is>
          <t>High-Efficiency MERV-13 Filter Bank (Spare Sets)</t>
        </is>
      </c>
      <c r="D12" s="21" t="inlineStr">
        <is>
          <t>M13-PKG-10</t>
        </is>
      </c>
      <c r="E12" s="12" t="n">
        <v>10</v>
      </c>
      <c r="F12" s="12" t="inlineStr">
        <is>
          <t>SETS</t>
        </is>
      </c>
      <c r="G12" s="10" t="n">
        <v>140</v>
      </c>
      <c r="H12" s="10">
        <f>E12*G12</f>
        <v/>
      </c>
      <c r="I12" s="10" t="n">
        <v>130</v>
      </c>
      <c r="J12" s="10">
        <f>E12*I12</f>
        <v/>
      </c>
      <c r="K12" s="10" t="n">
        <v>150</v>
      </c>
      <c r="L12" s="10">
        <f>E12*K12</f>
        <v/>
      </c>
      <c r="M12" s="10">
        <f>MIN(H12,J12,L12)</f>
        <v/>
      </c>
      <c r="N12" s="22">
        <f>IF(M12=J12,"Supplier B",IF(M12=H12,"Supplier A","Supplier C"))</f>
        <v/>
      </c>
    </row>
    <row r="13">
      <c r="B13" s="12" t="inlineStr">
        <is>
          <t>07</t>
        </is>
      </c>
      <c r="C13" s="21" t="inlineStr">
        <is>
          <t>R-410A Refrigerant Trim Charge Cylinders (25 lb)</t>
        </is>
      </c>
      <c r="D13" s="21" t="inlineStr">
        <is>
          <t>R410A-CYL</t>
        </is>
      </c>
      <c r="E13" s="12" t="n">
        <v>6</v>
      </c>
      <c r="F13" s="12" t="inlineStr">
        <is>
          <t>CYL</t>
        </is>
      </c>
      <c r="G13" s="10" t="n">
        <v>220</v>
      </c>
      <c r="H13" s="10">
        <f>E13*G13</f>
        <v/>
      </c>
      <c r="I13" s="10" t="n">
        <v>210</v>
      </c>
      <c r="J13" s="10">
        <f>E13*I13</f>
        <v/>
      </c>
      <c r="K13" s="10" t="n">
        <v>230</v>
      </c>
      <c r="L13" s="10">
        <f>E13*K13</f>
        <v/>
      </c>
      <c r="M13" s="10">
        <f>MIN(H13,J13,L13)</f>
        <v/>
      </c>
      <c r="N13" s="22">
        <f>IF(M13=J13,"Supplier B",IF(M13=H13,"Supplier A","Supplier C"))</f>
        <v/>
      </c>
    </row>
    <row r="14">
      <c r="B14" s="12" t="inlineStr">
        <is>
          <t>08</t>
        </is>
      </c>
      <c r="C14" s="21" t="inlineStr">
        <is>
          <t>Dedicated Flatbed Freight with Staged Liftgate</t>
        </is>
      </c>
      <c r="D14" s="21" t="inlineStr">
        <is>
          <t>FREIGHT-LOG</t>
        </is>
      </c>
      <c r="E14" s="12" t="n">
        <v>1</v>
      </c>
      <c r="F14" s="12" t="inlineStr">
        <is>
          <t>LS</t>
        </is>
      </c>
      <c r="G14" s="10" t="n">
        <v>3800</v>
      </c>
      <c r="H14" s="10">
        <f>E14*G14</f>
        <v/>
      </c>
      <c r="I14" s="10" t="n">
        <v>2400</v>
      </c>
      <c r="J14" s="10">
        <f>E14*I14</f>
        <v/>
      </c>
      <c r="K14" s="10" t="n">
        <v>0</v>
      </c>
      <c r="L14" s="23">
        <f>E14*K14</f>
        <v/>
      </c>
      <c r="M14" s="10">
        <f>MIN(H14,J14,L14)</f>
        <v/>
      </c>
      <c r="N14" s="22">
        <f>IF(M14=J14,"Supplier B",IF(M14=H14,"Supplier A","Supplier C"))</f>
        <v/>
      </c>
    </row>
    <row r="15">
      <c r="B15" s="12" t="inlineStr">
        <is>
          <t>09</t>
        </is>
      </c>
      <c r="C15" s="21" t="inlineStr">
        <is>
          <t>Factory 5-Year Extended Compressor Warranty</t>
        </is>
      </c>
      <c r="D15" s="21" t="inlineStr">
        <is>
          <t>WARR-5YR-CMP</t>
        </is>
      </c>
      <c r="E15" s="12" t="n">
        <v>5</v>
      </c>
      <c r="F15" s="12" t="inlineStr">
        <is>
          <t>EA</t>
        </is>
      </c>
      <c r="G15" s="10" t="n">
        <v>460</v>
      </c>
      <c r="H15" s="10">
        <f>E15*G15</f>
        <v/>
      </c>
      <c r="I15" s="10" t="n">
        <v>420</v>
      </c>
      <c r="J15" s="10">
        <f>E15*I15</f>
        <v/>
      </c>
      <c r="K15" s="10" t="n">
        <v>490</v>
      </c>
      <c r="L15" s="10">
        <f>E15*K15</f>
        <v/>
      </c>
      <c r="M15" s="10">
        <f>MIN(H15,J15,L15)</f>
        <v/>
      </c>
      <c r="N15" s="22">
        <f>IF(M15=J15,"Supplier B",IF(M15=H15,"Supplier A","Supplier C"))</f>
        <v/>
      </c>
    </row>
    <row r="16">
      <c r="B16" s="17" t="inlineStr">
        <is>
          <t>TOTAL</t>
        </is>
      </c>
      <c r="G16" s="24" t="n"/>
      <c r="H16" s="16">
        <f>SUM(H7:H15)</f>
        <v/>
      </c>
      <c r="I16" s="24" t="n"/>
      <c r="J16" s="16">
        <f>SUM(J7:J15)</f>
        <v/>
      </c>
      <c r="K16" s="24" t="n"/>
      <c r="L16" s="16">
        <f>SUM(L7:L15)</f>
        <v/>
      </c>
      <c r="M16" s="16">
        <f>SUM(M7:M15)</f>
        <v/>
      </c>
      <c r="N16" s="25" t="inlineStr">
        <is>
          <t>SUPPLIER B</t>
        </is>
      </c>
    </row>
  </sheetData>
  <mergeCells count="2">
    <mergeCell ref="B16:F16"/>
    <mergeCell ref="B5:N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showGridLines="1" workbookViewId="0">
      <selection activeCell="A1" sqref="A1"/>
    </sheetView>
  </sheetViews>
  <sheetFormatPr baseColWidth="8" defaultRowHeight="15"/>
  <cols>
    <col width="4" customWidth="1" min="1" max="1"/>
    <col width="38" customWidth="1" min="2" max="2"/>
    <col width="19" customWidth="1" min="3" max="3"/>
    <col width="31" customWidth="1" min="4" max="4"/>
    <col width="31" customWidth="1" min="5" max="5"/>
    <col width="29" customWidth="1" min="6" max="6"/>
    <col width="25" customWidth="1" min="7" max="7"/>
    <col width="30" customWidth="1" min="8" max="8"/>
  </cols>
  <sheetData>
    <row r="1"/>
    <row r="2">
      <c r="B2" s="1" t="inlineStr">
        <is>
          <t>CONTRACT GROSS MARGIN DRIFT &amp; CASH FLOW SENSITIVITY</t>
        </is>
      </c>
    </row>
    <row r="3">
      <c r="B3" s="2" t="inlineStr">
        <is>
          <t>How Supplier Normalization Protects $6,500+ Profit on a $140,000 Commercial Contract</t>
        </is>
      </c>
    </row>
    <row r="4"/>
    <row r="5">
      <c r="B5" s="7" t="inlineStr">
        <is>
          <t>3. JOB FINANCIAL SUMMARY &amp; SENSITIVITY TABLE</t>
        </is>
      </c>
    </row>
    <row r="6" ht="26" customHeight="1">
      <c r="B6" s="8" t="inlineStr">
        <is>
          <t>FINANCIAL METRIC</t>
        </is>
      </c>
      <c r="C6" s="8" t="inlineStr">
        <is>
          <t>TAKEOFF ESTIMATE</t>
        </is>
      </c>
      <c r="D6" s="8" t="inlineStr">
        <is>
          <t>WITH SUPPLIER A (UNPACKAGED)</t>
        </is>
      </c>
      <c r="E6" s="8" t="inlineStr">
        <is>
          <t>WITH SUPPLIER B (NORMALIZED)</t>
        </is>
      </c>
      <c r="F6" s="8" t="inlineStr">
        <is>
          <t>WITH SUPPLIER C (NATIONAL)</t>
        </is>
      </c>
      <c r="G6" s="8" t="inlineStr">
        <is>
          <t>SUPPLIER B GAIN / LOSS</t>
        </is>
      </c>
      <c r="H6" s="8" t="inlineStr">
        <is>
          <t>STRATEGIC IMPACT</t>
        </is>
      </c>
    </row>
    <row r="7">
      <c r="B7" s="9" t="inlineStr">
        <is>
          <t>Total Prime Contract Value</t>
        </is>
      </c>
      <c r="C7" s="10" t="n">
        <v>140000</v>
      </c>
      <c r="D7" s="10" t="n">
        <v>140000</v>
      </c>
      <c r="E7" s="10" t="n">
        <v>140000</v>
      </c>
      <c r="F7" s="10" t="n">
        <v>140000</v>
      </c>
      <c r="G7" s="10" t="n">
        <v>0</v>
      </c>
      <c r="H7" s="12" t="inlineStr">
        <is>
          <t>Fixed Client Billing</t>
        </is>
      </c>
    </row>
    <row r="8">
      <c r="B8" s="9" t="inlineStr">
        <is>
          <t>Direct Jobsite Labor</t>
        </is>
      </c>
      <c r="C8" s="10" t="n">
        <v>22000</v>
      </c>
      <c r="D8" s="10" t="n">
        <v>22000</v>
      </c>
      <c r="E8" s="10" t="n">
        <v>22000</v>
      </c>
      <c r="F8" s="10" t="n">
        <v>22000</v>
      </c>
      <c r="G8" s="10" t="n">
        <v>0</v>
      </c>
      <c r="H8" s="12" t="inlineStr">
        <is>
          <t>Standard 2-Week Crew</t>
        </is>
      </c>
    </row>
    <row r="9">
      <c r="B9" s="9" t="inlineStr">
        <is>
          <t>Equipment Rigging &amp; Subcontractor</t>
        </is>
      </c>
      <c r="C9" s="10" t="n">
        <v>6500</v>
      </c>
      <c r="D9" s="10" t="n">
        <v>8000</v>
      </c>
      <c r="E9" s="10" t="n">
        <v>6500</v>
      </c>
      <c r="F9" s="10" t="n">
        <v>7700</v>
      </c>
      <c r="G9" s="10" t="n">
        <v>1500</v>
      </c>
      <c r="H9" s="12" t="inlineStr">
        <is>
          <t>Supp B covers staging rig</t>
        </is>
      </c>
    </row>
    <row r="10">
      <c r="B10" s="9" t="inlineStr">
        <is>
          <t>Material &amp; Equipment Landed Cost</t>
        </is>
      </c>
      <c r="C10" s="10" t="n">
        <v>85000</v>
      </c>
      <c r="D10" s="10" t="n">
        <v>84500</v>
      </c>
      <c r="E10" s="10" t="n">
        <v>78420</v>
      </c>
      <c r="F10" s="10" t="n">
        <v>81400</v>
      </c>
      <c r="G10" s="10" t="n">
        <v>6580</v>
      </c>
      <c r="H10" s="12" t="inlineStr">
        <is>
          <t>Supp B 2% discount captured</t>
        </is>
      </c>
    </row>
    <row r="11">
      <c r="B11" s="9" t="inlineStr">
        <is>
          <t>Total Direct Job Cost</t>
        </is>
      </c>
      <c r="C11" s="26">
        <f>C8+C9+C10</f>
        <v/>
      </c>
      <c r="D11" s="26">
        <f>D8+D9+D10</f>
        <v/>
      </c>
      <c r="E11" s="26">
        <f>E8+E9+E10</f>
        <v/>
      </c>
      <c r="F11" s="26">
        <f>F8+F9+F10</f>
        <v/>
      </c>
      <c r="G11" s="26">
        <f>D11-E11</f>
        <v/>
      </c>
      <c r="H11" s="12" t="inlineStr">
        <is>
          <t>Total landed cost</t>
        </is>
      </c>
    </row>
    <row r="12">
      <c r="B12" s="9" t="inlineStr">
        <is>
          <t>Gross Margin Profit Dollars</t>
        </is>
      </c>
      <c r="C12" s="26">
        <f>C7-C11</f>
        <v/>
      </c>
      <c r="D12" s="26">
        <f>D7-D11</f>
        <v/>
      </c>
      <c r="E12" s="27">
        <f>E7-E11</f>
        <v/>
      </c>
      <c r="F12" s="26">
        <f>F7-F11</f>
        <v/>
      </c>
      <c r="G12" s="26">
        <f>E12-D12</f>
        <v/>
      </c>
      <c r="H12" s="12" t="inlineStr">
        <is>
          <t>NET CASH CAPTURE</t>
        </is>
      </c>
    </row>
    <row r="13">
      <c r="B13" s="9" t="inlineStr">
        <is>
          <t>Gross Margin Percentage</t>
        </is>
      </c>
      <c r="C13" s="28">
        <f>C12/C7</f>
        <v/>
      </c>
      <c r="D13" s="28">
        <f>D12/D7</f>
        <v/>
      </c>
      <c r="E13" s="29">
        <f>E12/E7</f>
        <v/>
      </c>
      <c r="F13" s="28">
        <f>F12/F7</f>
        <v/>
      </c>
      <c r="G13" s="28">
        <f>E13-D13</f>
        <v/>
      </c>
      <c r="H13" s="12" t="inlineStr">
        <is>
          <t>PERCENTAGE GAIN</t>
        </is>
      </c>
    </row>
  </sheetData>
  <mergeCells count="1">
    <mergeCell ref="B5:H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2026-09-19T08:23:53Z</dcterms:created>
  <dcterms:modified xmlns:dcterms="http://purl.org/dc/terms/" xmlns:xsi="http://www.w3.org/2001/XMLSchema-instance" xsi:type="dcterms:W3CDTF">2026-09-19T08:23:53Z</dcterms:modified>
</cp:coreProperties>
</file>